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elle\Dropbox\SaxonianHP\Landesmeister\"/>
    </mc:Choice>
  </mc:AlternateContent>
  <xr:revisionPtr revIDLastSave="0" documentId="13_ncr:1_{6866BE6C-CDB9-403F-90EE-075107643CA3}" xr6:coauthVersionLast="36" xr6:coauthVersionMax="36" xr10:uidLastSave="{00000000-0000-0000-0000-000000000000}"/>
  <bookViews>
    <workbookView xWindow="0" yWindow="0" windowWidth="19176" windowHeight="9216" activeTab="1" xr2:uid="{00000000-000D-0000-FFFF-FFFF00000000}"/>
  </bookViews>
  <sheets>
    <sheet name="LM U17" sheetId="7" r:id="rId1"/>
    <sheet name="LM U21" sheetId="6" r:id="rId2"/>
  </sheets>
  <definedNames>
    <definedName name="_xlnm.Print_Area" localSheetId="0">'LM U17'!$B$1:$W$29</definedName>
    <definedName name="_xlnm.Print_Area" localSheetId="1">'LM U21'!$B$1:$W$29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7" l="1"/>
  <c r="J18" i="7"/>
  <c r="I18" i="7"/>
  <c r="C18" i="7"/>
  <c r="D18" i="7" s="1"/>
  <c r="K17" i="7"/>
  <c r="J17" i="7"/>
  <c r="I17" i="7"/>
  <c r="K16" i="7"/>
  <c r="J16" i="7"/>
  <c r="I16" i="7"/>
  <c r="C16" i="7"/>
  <c r="D16" i="7" s="1"/>
  <c r="K15" i="7"/>
  <c r="J15" i="7"/>
  <c r="I15" i="7"/>
  <c r="C15" i="7"/>
  <c r="D15" i="7" s="1"/>
  <c r="K14" i="7"/>
  <c r="J14" i="7"/>
  <c r="I14" i="7"/>
  <c r="D14" i="7"/>
  <c r="K13" i="7"/>
  <c r="J13" i="7"/>
  <c r="I13" i="7"/>
  <c r="C13" i="7"/>
  <c r="D13" i="7" s="1"/>
  <c r="K12" i="7"/>
  <c r="J12" i="7"/>
  <c r="I12" i="7"/>
  <c r="D4" i="7" s="1"/>
  <c r="D12" i="7"/>
  <c r="K11" i="7"/>
  <c r="J11" i="7"/>
  <c r="I11" i="7"/>
  <c r="C11" i="7"/>
  <c r="D11" i="7" s="1"/>
  <c r="K10" i="7"/>
  <c r="J10" i="7"/>
  <c r="I10" i="7"/>
  <c r="C10" i="7"/>
  <c r="D10" i="7" s="1"/>
  <c r="K9" i="7"/>
  <c r="J9" i="7"/>
  <c r="E2" i="7" s="1"/>
  <c r="I9" i="7"/>
  <c r="D2" i="7" s="1"/>
  <c r="D9" i="7"/>
  <c r="C12" i="7" s="1"/>
  <c r="C9" i="7"/>
  <c r="C14" i="7" s="1"/>
  <c r="O6" i="7"/>
  <c r="L6" i="7"/>
  <c r="H6" i="7"/>
  <c r="G6" i="7"/>
  <c r="O5" i="7"/>
  <c r="H5" i="7"/>
  <c r="G5" i="7"/>
  <c r="F5" i="7"/>
  <c r="O4" i="7"/>
  <c r="H4" i="7"/>
  <c r="G4" i="7"/>
  <c r="E4" i="7"/>
  <c r="O3" i="7"/>
  <c r="H3" i="7"/>
  <c r="G3" i="7"/>
  <c r="O2" i="7"/>
  <c r="H2" i="7"/>
  <c r="G2" i="7"/>
  <c r="K18" i="6"/>
  <c r="J18" i="6"/>
  <c r="I18" i="6"/>
  <c r="K17" i="6"/>
  <c r="J17" i="6"/>
  <c r="I17" i="6"/>
  <c r="K16" i="6"/>
  <c r="J16" i="6"/>
  <c r="I16" i="6"/>
  <c r="K15" i="6"/>
  <c r="J15" i="6"/>
  <c r="I15" i="6"/>
  <c r="C15" i="6"/>
  <c r="D15" i="6" s="1"/>
  <c r="K14" i="6"/>
  <c r="E4" i="6" s="1"/>
  <c r="J14" i="6"/>
  <c r="I14" i="6"/>
  <c r="D14" i="6"/>
  <c r="K13" i="6"/>
  <c r="J13" i="6"/>
  <c r="I13" i="6"/>
  <c r="C13" i="6"/>
  <c r="D13" i="6" s="1"/>
  <c r="K12" i="6"/>
  <c r="J12" i="6"/>
  <c r="I12" i="6"/>
  <c r="D12" i="6"/>
  <c r="K11" i="6"/>
  <c r="J11" i="6"/>
  <c r="I11" i="6"/>
  <c r="C11" i="6"/>
  <c r="D11" i="6" s="1"/>
  <c r="K10" i="6"/>
  <c r="J10" i="6"/>
  <c r="I10" i="6"/>
  <c r="C10" i="6"/>
  <c r="C16" i="6" s="1"/>
  <c r="D16" i="6" s="1"/>
  <c r="K9" i="6"/>
  <c r="J9" i="6"/>
  <c r="I9" i="6"/>
  <c r="D9" i="6"/>
  <c r="C12" i="6" s="1"/>
  <c r="C9" i="6"/>
  <c r="C14" i="6" s="1"/>
  <c r="O6" i="6"/>
  <c r="H6" i="6"/>
  <c r="G6" i="6"/>
  <c r="O5" i="6"/>
  <c r="H5" i="6"/>
  <c r="G5" i="6"/>
  <c r="O4" i="6"/>
  <c r="H4" i="6"/>
  <c r="G4" i="6"/>
  <c r="O3" i="6"/>
  <c r="H3" i="6"/>
  <c r="G3" i="6"/>
  <c r="O2" i="6"/>
  <c r="H2" i="6"/>
  <c r="G2" i="6"/>
  <c r="D5" i="6" l="1"/>
  <c r="E2" i="6"/>
  <c r="E6" i="6"/>
  <c r="D3" i="6"/>
  <c r="D3" i="7"/>
  <c r="F3" i="7"/>
  <c r="D5" i="7"/>
  <c r="M5" i="7" s="1"/>
  <c r="E6" i="7"/>
  <c r="D6" i="7"/>
  <c r="M6" i="7" s="1"/>
  <c r="F4" i="7"/>
  <c r="L4" i="7" s="1"/>
  <c r="E3" i="7"/>
  <c r="E5" i="7"/>
  <c r="L5" i="7" s="1"/>
  <c r="F6" i="7"/>
  <c r="C17" i="7"/>
  <c r="D17" i="7" s="1"/>
  <c r="F2" i="7"/>
  <c r="L2" i="7" s="1"/>
  <c r="F5" i="6"/>
  <c r="F3" i="6"/>
  <c r="F4" i="6"/>
  <c r="D4" i="6"/>
  <c r="D2" i="6"/>
  <c r="E3" i="6"/>
  <c r="L3" i="6" s="1"/>
  <c r="D6" i="6"/>
  <c r="E5" i="6"/>
  <c r="F6" i="6"/>
  <c r="C17" i="6"/>
  <c r="D17" i="6" s="1"/>
  <c r="C18" i="6"/>
  <c r="D18" i="6" s="1"/>
  <c r="D10" i="6"/>
  <c r="F2" i="6"/>
  <c r="L2" i="6" l="1"/>
  <c r="L3" i="7"/>
  <c r="L5" i="6"/>
  <c r="L4" i="6"/>
  <c r="L6" i="6"/>
  <c r="M3" i="7" l="1"/>
  <c r="M4" i="7"/>
  <c r="M2" i="7"/>
  <c r="M6" i="6"/>
  <c r="M3" i="6"/>
  <c r="M4" i="6"/>
  <c r="M2" i="6"/>
  <c r="M5" i="6"/>
  <c r="R6" i="7" l="1"/>
  <c r="R2" i="7"/>
  <c r="R4" i="7"/>
  <c r="R3" i="7"/>
  <c r="R5" i="7"/>
  <c r="R6" i="6"/>
  <c r="R2" i="6"/>
  <c r="R4" i="6"/>
  <c r="R5" i="6"/>
  <c r="R3" i="6"/>
</calcChain>
</file>

<file path=xl/sharedStrings.xml><?xml version="1.0" encoding="utf-8"?>
<sst xmlns="http://schemas.openxmlformats.org/spreadsheetml/2006/main" count="42" uniqueCount="19">
  <si>
    <t>Spieler</t>
  </si>
  <si>
    <t>F+</t>
  </si>
  <si>
    <t>F-</t>
  </si>
  <si>
    <t>Rang</t>
  </si>
  <si>
    <t>W</t>
  </si>
  <si>
    <t>L</t>
  </si>
  <si>
    <t>Breaks 30+</t>
  </si>
  <si>
    <t>Marec Stachly</t>
  </si>
  <si>
    <t>Maximilian Grund</t>
  </si>
  <si>
    <t>Nik Damme</t>
  </si>
  <si>
    <t>Felix Kirsten</t>
  </si>
  <si>
    <t>Linda Erben</t>
  </si>
  <si>
    <t>P+</t>
  </si>
  <si>
    <t>Matches</t>
  </si>
  <si>
    <t>Ranking</t>
  </si>
  <si>
    <t>30</t>
  </si>
  <si>
    <t>49</t>
  </si>
  <si>
    <t>33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</si>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</sst>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R20"/>
  <sheetViews>
    <sheetView showGridLines="0" showRowColHeaders="0" zoomScaleNormal="100" workbookViewId="0">
      <selection activeCell="Q1" sqref="Q1:R1"/>
    </sheetView>
  </sheetViews>
  <sheetFormatPr baseColWidth="10" defaultRowHeight="14.4" x14ac:dyDescent="0.3"/>
  <cols>
    <col min="2" max="2" width="4.109375" customWidth="1"/>
    <col min="3" max="3" width="20.6640625" customWidth="1"/>
    <col min="4" max="6" width="10.6640625" customWidth="1"/>
    <col min="7" max="8" width="6.33203125" customWidth="1"/>
    <col min="9" max="9" width="6.33203125" hidden="1" customWidth="1"/>
    <col min="10" max="11" width="0" hidden="1" customWidth="1"/>
    <col min="12" max="12" width="6.33203125" hidden="1" customWidth="1"/>
    <col min="13" max="13" width="10.6640625" customWidth="1"/>
    <col min="14" max="14" width="3.6640625" customWidth="1"/>
    <col min="15" max="15" width="3.6640625" hidden="1" customWidth="1"/>
    <col min="17" max="17" width="4.6640625" style="1" customWidth="1"/>
    <col min="18" max="18" width="20.6640625" customWidth="1"/>
  </cols>
  <sheetData>
    <row r="1" spans="2:18" ht="21.6" thickBot="1" x14ac:dyDescent="0.45">
      <c r="B1" s="4"/>
      <c r="C1" s="4"/>
      <c r="D1" s="7" t="s">
        <v>13</v>
      </c>
      <c r="E1" s="7" t="s">
        <v>4</v>
      </c>
      <c r="F1" s="7" t="s">
        <v>5</v>
      </c>
      <c r="G1" s="7" t="s">
        <v>1</v>
      </c>
      <c r="H1" s="7" t="s">
        <v>2</v>
      </c>
      <c r="L1" t="s">
        <v>3</v>
      </c>
      <c r="M1" s="8" t="s">
        <v>3</v>
      </c>
      <c r="N1" s="13" t="s">
        <v>12</v>
      </c>
      <c r="O1" s="18"/>
      <c r="Q1" s="32" t="s">
        <v>14</v>
      </c>
      <c r="R1" s="33"/>
    </row>
    <row r="2" spans="2:18" x14ac:dyDescent="0.3">
      <c r="B2" s="2">
        <v>1</v>
      </c>
      <c r="C2" s="3" t="s">
        <v>7</v>
      </c>
      <c r="D2" s="3">
        <f>I9+I11+I14+I17</f>
        <v>2</v>
      </c>
      <c r="E2" s="14">
        <f>J9+J11+J14+J17</f>
        <v>1</v>
      </c>
      <c r="F2" s="6">
        <f>K9+K11+K14+K17</f>
        <v>1</v>
      </c>
      <c r="G2" s="14">
        <f>G9+G11+G14+G17</f>
        <v>5</v>
      </c>
      <c r="H2" s="6">
        <f>H9+H11+H14+H17</f>
        <v>7</v>
      </c>
      <c r="L2">
        <f>IF(C2="",(-90000),(E2*1000)+(G2*100)+D2-(F2*500)-(H2*50)-N2)</f>
        <v>652</v>
      </c>
      <c r="M2" s="5">
        <f>IF(D2=0,"",RANK(L2,L2:L6))</f>
        <v>2</v>
      </c>
      <c r="N2" s="12"/>
      <c r="O2" s="19" t="str">
        <f>IF(C2="","",C2)</f>
        <v>Marec Stachly</v>
      </c>
      <c r="Q2" s="20">
        <v>1</v>
      </c>
      <c r="R2" s="21" t="str">
        <f>_xlfn.IFNA(VLOOKUP(Q2,$M$2:$O$6,3,FALSE),"")</f>
        <v>Felix Kirsten</v>
      </c>
    </row>
    <row r="3" spans="2:18" x14ac:dyDescent="0.3">
      <c r="B3" s="2">
        <v>2</v>
      </c>
      <c r="C3" s="3" t="s">
        <v>9</v>
      </c>
      <c r="D3" s="3">
        <f>I9+I12+I15+I18</f>
        <v>2</v>
      </c>
      <c r="E3" s="14">
        <f>K9+J12+J15+J18</f>
        <v>0</v>
      </c>
      <c r="F3" s="6">
        <f>J9+K12+K15+K18</f>
        <v>2</v>
      </c>
      <c r="G3" s="14">
        <f>H9+G12+G15+G18</f>
        <v>4</v>
      </c>
      <c r="H3" s="6">
        <f>G9+H12+H15+H18</f>
        <v>8</v>
      </c>
      <c r="L3">
        <f t="shared" ref="L3:L6" si="0">IF(C3="",(-90000),(E3*1000)+(G3*100)+D3-(F3*500)-(H3*50)-N3)</f>
        <v>-998</v>
      </c>
      <c r="M3" s="5">
        <f>IF(D3=0,"",RANK(L3,L2:L6))</f>
        <v>3</v>
      </c>
      <c r="N3" s="12"/>
      <c r="O3" s="19" t="str">
        <f t="shared" ref="O3:O6" si="1">IF(C3="","",C3)</f>
        <v>Nik Damme</v>
      </c>
      <c r="Q3" s="22">
        <v>2</v>
      </c>
      <c r="R3" s="23" t="str">
        <f t="shared" ref="R3:R5" si="2">_xlfn.IFNA(VLOOKUP(Q3,$M$2:$O$6,3,FALSE),"")</f>
        <v>Marec Stachly</v>
      </c>
    </row>
    <row r="4" spans="2:18" x14ac:dyDescent="0.3">
      <c r="B4" s="2">
        <v>3</v>
      </c>
      <c r="C4" s="3" t="s">
        <v>10</v>
      </c>
      <c r="D4" s="3">
        <f>I10+I12+I14+I16</f>
        <v>2</v>
      </c>
      <c r="E4" s="14">
        <f>J10+K12+K14+J16</f>
        <v>2</v>
      </c>
      <c r="F4" s="6">
        <f>K10+J12+J14+K16</f>
        <v>0</v>
      </c>
      <c r="G4" s="14">
        <f>G10+H12+H14+G16</f>
        <v>8</v>
      </c>
      <c r="H4" s="6">
        <f>H10+G12+G14+H16</f>
        <v>2</v>
      </c>
      <c r="L4">
        <f t="shared" si="0"/>
        <v>2702</v>
      </c>
      <c r="M4" s="5">
        <f>IF(D4=0,"",RANK(L4,L2:L6))</f>
        <v>1</v>
      </c>
      <c r="N4" s="12"/>
      <c r="O4" s="19" t="str">
        <f t="shared" si="1"/>
        <v>Felix Kirsten</v>
      </c>
      <c r="Q4" s="22">
        <v>3</v>
      </c>
      <c r="R4" s="23" t="str">
        <f t="shared" si="2"/>
        <v>Nik Damme</v>
      </c>
    </row>
    <row r="5" spans="2:18" x14ac:dyDescent="0.3">
      <c r="B5" s="2">
        <v>4</v>
      </c>
      <c r="C5" s="3"/>
      <c r="D5" s="3">
        <f>I10+I13+I15+I17</f>
        <v>0</v>
      </c>
      <c r="E5" s="14">
        <f>K10+J13+K15+K17</f>
        <v>0</v>
      </c>
      <c r="F5" s="6">
        <f>J10+K13+J15+J17</f>
        <v>0</v>
      </c>
      <c r="G5" s="14">
        <f>H10+G13+H15+H17</f>
        <v>0</v>
      </c>
      <c r="H5" s="6">
        <f>G10+H13+G15+G17</f>
        <v>0</v>
      </c>
      <c r="L5">
        <f t="shared" si="0"/>
        <v>-90000</v>
      </c>
      <c r="M5" s="5" t="str">
        <f>IF(D5=0,"",RANK(L5,L2:L6))</f>
        <v/>
      </c>
      <c r="N5" s="12"/>
      <c r="O5" s="19" t="str">
        <f t="shared" si="1"/>
        <v/>
      </c>
      <c r="Q5" s="22">
        <v>4</v>
      </c>
      <c r="R5" s="23" t="str">
        <f t="shared" si="2"/>
        <v/>
      </c>
    </row>
    <row r="6" spans="2:18" ht="15" thickBot="1" x14ac:dyDescent="0.35">
      <c r="B6" s="2">
        <v>5</v>
      </c>
      <c r="C6" s="3"/>
      <c r="D6" s="3">
        <f>I11+I13+I16+I18</f>
        <v>0</v>
      </c>
      <c r="E6" s="14">
        <f>K11+K13+K16+K18</f>
        <v>0</v>
      </c>
      <c r="F6" s="6">
        <f>J11+J13+J16+J18</f>
        <v>0</v>
      </c>
      <c r="G6" s="14">
        <f>H11+H13+H16+H18</f>
        <v>0</v>
      </c>
      <c r="H6" s="6">
        <f>G11+G13+G16+G18</f>
        <v>0</v>
      </c>
      <c r="L6">
        <f t="shared" si="0"/>
        <v>-90000</v>
      </c>
      <c r="M6" s="5" t="str">
        <f>IF(D6=0,"",RANK(L6,L2:L6))</f>
        <v/>
      </c>
      <c r="N6" s="12"/>
      <c r="O6" s="19" t="str">
        <f t="shared" si="1"/>
        <v/>
      </c>
      <c r="Q6" s="24">
        <v>5</v>
      </c>
      <c r="R6" s="25" t="str">
        <f>_xlfn.IFNA(VLOOKUP(Q6,$M$2:$O$6,3,FALSE),"")</f>
        <v/>
      </c>
    </row>
    <row r="7" spans="2:18" ht="15" thickBot="1" x14ac:dyDescent="0.35"/>
    <row r="8" spans="2:18" x14ac:dyDescent="0.3">
      <c r="B8" s="4"/>
      <c r="C8" s="7" t="s">
        <v>0</v>
      </c>
      <c r="D8" s="34" t="s">
        <v>0</v>
      </c>
      <c r="E8" s="35"/>
      <c r="F8" s="11" t="s">
        <v>6</v>
      </c>
      <c r="G8" s="16" t="s">
        <v>1</v>
      </c>
      <c r="H8" s="17" t="s">
        <v>2</v>
      </c>
      <c r="I8" s="9"/>
      <c r="J8" s="10"/>
      <c r="K8" s="10"/>
      <c r="L8" s="10"/>
      <c r="M8" s="7" t="s">
        <v>6</v>
      </c>
    </row>
    <row r="9" spans="2:18" ht="21" x14ac:dyDescent="0.4">
      <c r="B9" s="2">
        <v>1</v>
      </c>
      <c r="C9" s="3" t="str">
        <f>C2</f>
        <v>Marec Stachly</v>
      </c>
      <c r="D9" s="30" t="str">
        <f>C3</f>
        <v>Nik Damme</v>
      </c>
      <c r="E9" s="31"/>
      <c r="F9" s="15"/>
      <c r="G9" s="26">
        <v>4</v>
      </c>
      <c r="H9" s="27">
        <v>3</v>
      </c>
      <c r="I9">
        <f>IF(G9+H9&gt;0,1)</f>
        <v>1</v>
      </c>
      <c r="J9">
        <f>IF(G9&gt;H9,1,0)</f>
        <v>1</v>
      </c>
      <c r="K9">
        <f>IF(H9&gt;G9,1,0)</f>
        <v>0</v>
      </c>
      <c r="M9" s="12"/>
    </row>
    <row r="10" spans="2:18" ht="21" x14ac:dyDescent="0.4">
      <c r="B10" s="2">
        <v>2</v>
      </c>
      <c r="C10" s="3" t="str">
        <f>IF(C5="","",C4)</f>
        <v/>
      </c>
      <c r="D10" s="30" t="str">
        <f>IF(C10="","",C5)</f>
        <v/>
      </c>
      <c r="E10" s="31"/>
      <c r="F10" s="15"/>
      <c r="G10" s="26"/>
      <c r="H10" s="27"/>
      <c r="I10" t="b">
        <f t="shared" ref="I10:I18" si="3">IF(G10+H10&gt;0,1)</f>
        <v>0</v>
      </c>
      <c r="J10">
        <f t="shared" ref="J10:J18" si="4">IF(G10&gt;H10,1,0)</f>
        <v>0</v>
      </c>
      <c r="K10">
        <f t="shared" ref="K10:K18" si="5">IF(H10&gt;G10,1,0)</f>
        <v>0</v>
      </c>
      <c r="M10" s="12"/>
    </row>
    <row r="11" spans="2:18" ht="21" x14ac:dyDescent="0.4">
      <c r="B11" s="2">
        <v>3</v>
      </c>
      <c r="C11" s="3" t="str">
        <f>IF(C6="","",C2)</f>
        <v/>
      </c>
      <c r="D11" s="30" t="str">
        <f>IF(C11="","",C6)</f>
        <v/>
      </c>
      <c r="E11" s="31"/>
      <c r="F11" s="15"/>
      <c r="G11" s="26"/>
      <c r="H11" s="27"/>
      <c r="I11" t="b">
        <f t="shared" si="3"/>
        <v>0</v>
      </c>
      <c r="J11">
        <f t="shared" si="4"/>
        <v>0</v>
      </c>
      <c r="K11">
        <f t="shared" si="5"/>
        <v>0</v>
      </c>
      <c r="M11" s="12"/>
    </row>
    <row r="12" spans="2:18" ht="21" x14ac:dyDescent="0.4">
      <c r="B12" s="2">
        <v>4</v>
      </c>
      <c r="C12" s="3" t="str">
        <f>D9</f>
        <v>Nik Damme</v>
      </c>
      <c r="D12" s="30" t="str">
        <f>C4</f>
        <v>Felix Kirsten</v>
      </c>
      <c r="E12" s="31"/>
      <c r="F12" s="15"/>
      <c r="G12" s="26">
        <v>1</v>
      </c>
      <c r="H12" s="27">
        <v>4</v>
      </c>
      <c r="I12">
        <f t="shared" si="3"/>
        <v>1</v>
      </c>
      <c r="J12">
        <f t="shared" si="4"/>
        <v>0</v>
      </c>
      <c r="K12">
        <f t="shared" si="5"/>
        <v>1</v>
      </c>
      <c r="M12" s="12"/>
    </row>
    <row r="13" spans="2:18" ht="21" x14ac:dyDescent="0.4">
      <c r="B13" s="2">
        <v>5</v>
      </c>
      <c r="C13" s="3" t="str">
        <f>IF(C6="","",C5)</f>
        <v/>
      </c>
      <c r="D13" s="30" t="str">
        <f>IF(C13="","",C6)</f>
        <v/>
      </c>
      <c r="E13" s="31"/>
      <c r="F13" s="15"/>
      <c r="G13" s="26"/>
      <c r="H13" s="27"/>
      <c r="I13" t="b">
        <f t="shared" si="3"/>
        <v>0</v>
      </c>
      <c r="J13">
        <f t="shared" si="4"/>
        <v>0</v>
      </c>
      <c r="K13">
        <f t="shared" si="5"/>
        <v>0</v>
      </c>
      <c r="M13" s="12"/>
    </row>
    <row r="14" spans="2:18" ht="21" x14ac:dyDescent="0.4">
      <c r="B14" s="2">
        <v>6</v>
      </c>
      <c r="C14" s="3" t="str">
        <f>C9</f>
        <v>Marec Stachly</v>
      </c>
      <c r="D14" s="30" t="str">
        <f>C4</f>
        <v>Felix Kirsten</v>
      </c>
      <c r="E14" s="31"/>
      <c r="F14" s="15"/>
      <c r="G14" s="26">
        <v>1</v>
      </c>
      <c r="H14" s="27">
        <v>4</v>
      </c>
      <c r="I14">
        <f t="shared" si="3"/>
        <v>1</v>
      </c>
      <c r="J14">
        <f t="shared" si="4"/>
        <v>0</v>
      </c>
      <c r="K14">
        <f t="shared" si="5"/>
        <v>1</v>
      </c>
      <c r="M14" s="12"/>
    </row>
    <row r="15" spans="2:18" ht="21" x14ac:dyDescent="0.4">
      <c r="B15" s="2">
        <v>7</v>
      </c>
      <c r="C15" s="3" t="str">
        <f>IF(C5="","",C3)</f>
        <v/>
      </c>
      <c r="D15" s="30" t="str">
        <f>IF(C15="","",C5)</f>
        <v/>
      </c>
      <c r="E15" s="31"/>
      <c r="F15" s="15"/>
      <c r="G15" s="26"/>
      <c r="H15" s="27"/>
      <c r="I15" t="b">
        <f t="shared" si="3"/>
        <v>0</v>
      </c>
      <c r="J15">
        <f t="shared" si="4"/>
        <v>0</v>
      </c>
      <c r="K15">
        <f t="shared" si="5"/>
        <v>0</v>
      </c>
      <c r="M15" s="12"/>
    </row>
    <row r="16" spans="2:18" ht="21" x14ac:dyDescent="0.4">
      <c r="B16" s="2">
        <v>8</v>
      </c>
      <c r="C16" s="3" t="str">
        <f>IF(C6="","",C10)</f>
        <v/>
      </c>
      <c r="D16" s="30" t="str">
        <f>IF(C16="","",C6)</f>
        <v/>
      </c>
      <c r="E16" s="31"/>
      <c r="F16" s="15"/>
      <c r="G16" s="26"/>
      <c r="H16" s="27"/>
      <c r="I16" t="b">
        <f t="shared" si="3"/>
        <v>0</v>
      </c>
      <c r="J16">
        <f t="shared" si="4"/>
        <v>0</v>
      </c>
      <c r="K16">
        <f t="shared" si="5"/>
        <v>0</v>
      </c>
      <c r="M16" s="12"/>
    </row>
    <row r="17" spans="2:13" ht="21" x14ac:dyDescent="0.4">
      <c r="B17" s="2">
        <v>9</v>
      </c>
      <c r="C17" s="3" t="str">
        <f>IF(C5="","",C9)</f>
        <v/>
      </c>
      <c r="D17" s="30" t="str">
        <f>IF(C17="","",C5)</f>
        <v/>
      </c>
      <c r="E17" s="31"/>
      <c r="F17" s="15"/>
      <c r="G17" s="26"/>
      <c r="H17" s="27"/>
      <c r="I17" t="b">
        <f t="shared" si="3"/>
        <v>0</v>
      </c>
      <c r="J17">
        <f t="shared" si="4"/>
        <v>0</v>
      </c>
      <c r="K17">
        <f t="shared" si="5"/>
        <v>0</v>
      </c>
      <c r="M17" s="12"/>
    </row>
    <row r="18" spans="2:13" ht="21.6" thickBot="1" x14ac:dyDescent="0.45">
      <c r="B18" s="2">
        <v>10</v>
      </c>
      <c r="C18" s="3" t="str">
        <f>IF(C6="","",D9)</f>
        <v/>
      </c>
      <c r="D18" s="30" t="str">
        <f>IF(C18="","",C6)</f>
        <v/>
      </c>
      <c r="E18" s="31"/>
      <c r="F18" s="15"/>
      <c r="G18" s="28"/>
      <c r="H18" s="29"/>
      <c r="I18" t="b">
        <f t="shared" si="3"/>
        <v>0</v>
      </c>
      <c r="J18">
        <f t="shared" si="4"/>
        <v>0</v>
      </c>
      <c r="K18">
        <f t="shared" si="5"/>
        <v>0</v>
      </c>
      <c r="M18" s="12"/>
    </row>
    <row r="19" spans="2:13" x14ac:dyDescent="0.3">
      <c r="D19" s="1"/>
      <c r="E19" s="1"/>
      <c r="F19" s="1"/>
    </row>
    <row r="20" spans="2:13" x14ac:dyDescent="0.3">
      <c r="D20" s="1"/>
      <c r="E20" s="1"/>
      <c r="F20" s="1"/>
    </row>
  </sheetData>
  <sheetProtection algorithmName="SHA-512" hashValue="CZqTU1YxTl1jS0ueKDCBDFUe5ni4td96YqirnYlLQcW7FyUrhz3N3cUqBMhGSqPZl/linEKVX2TuvrjPaSDC3w==" saltValue="TDf5lmcDimux/y7SzzZgsA==" spinCount="100000" sheet="1" objects="1" scenarios="1"/>
  <protectedRanges>
    <protectedRange sqref="N2:N6" name="Bereich3"/>
    <protectedRange sqref="F9:M18" name="Bereich1"/>
    <protectedRange sqref="C2:C6" name="Bereich2"/>
  </protectedRanges>
  <mergeCells count="12">
    <mergeCell ref="D18:E18"/>
    <mergeCell ref="Q1:R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conditionalFormatting sqref="B9:M9">
    <cfRule type="expression" dxfId="7" priority="3">
      <formula>$H9&gt;$G9</formula>
    </cfRule>
    <cfRule type="expression" dxfId="6" priority="4">
      <formula>$G9&gt;$H9</formula>
    </cfRule>
  </conditionalFormatting>
  <conditionalFormatting sqref="B10:M18">
    <cfRule type="expression" dxfId="5" priority="1">
      <formula>$H10&gt;$G10</formula>
    </cfRule>
    <cfRule type="expression" dxfId="4" priority="2">
      <formula>$G10&gt;$H10</formula>
    </cfRule>
  </conditionalFormatting>
  <pageMargins left="0.7" right="0.7" top="0.78740157499999996" bottom="0.78740157499999996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R20"/>
  <sheetViews>
    <sheetView showGridLines="0" showRowColHeaders="0" tabSelected="1" zoomScaleNormal="100" workbookViewId="0">
      <selection activeCell="Q1" sqref="Q1:R1"/>
    </sheetView>
  </sheetViews>
  <sheetFormatPr baseColWidth="10" defaultRowHeight="14.4" x14ac:dyDescent="0.3"/>
  <cols>
    <col min="2" max="2" width="4.109375" customWidth="1"/>
    <col min="3" max="3" width="20.6640625" customWidth="1"/>
    <col min="4" max="6" width="10.6640625" customWidth="1"/>
    <col min="7" max="8" width="6.33203125" customWidth="1"/>
    <col min="9" max="9" width="6.33203125" hidden="1" customWidth="1"/>
    <col min="10" max="11" width="0" hidden="1" customWidth="1"/>
    <col min="12" max="12" width="6.33203125" hidden="1" customWidth="1"/>
    <col min="13" max="13" width="10.6640625" customWidth="1"/>
    <col min="14" max="14" width="3.6640625" customWidth="1"/>
    <col min="15" max="15" width="3.6640625" hidden="1" customWidth="1"/>
    <col min="17" max="17" width="4.6640625" style="1" customWidth="1"/>
    <col min="18" max="18" width="20.6640625" customWidth="1"/>
  </cols>
  <sheetData>
    <row r="1" spans="2:18" ht="21.6" thickBot="1" x14ac:dyDescent="0.45">
      <c r="B1" s="4"/>
      <c r="C1" s="4"/>
      <c r="D1" s="7" t="s">
        <v>13</v>
      </c>
      <c r="E1" s="7" t="s">
        <v>4</v>
      </c>
      <c r="F1" s="7" t="s">
        <v>5</v>
      </c>
      <c r="G1" s="7" t="s">
        <v>1</v>
      </c>
      <c r="H1" s="7" t="s">
        <v>2</v>
      </c>
      <c r="L1" t="s">
        <v>3</v>
      </c>
      <c r="M1" s="8" t="s">
        <v>3</v>
      </c>
      <c r="N1" s="13" t="s">
        <v>12</v>
      </c>
      <c r="O1" s="18"/>
      <c r="Q1" s="32" t="s">
        <v>14</v>
      </c>
      <c r="R1" s="33"/>
    </row>
    <row r="2" spans="2:18" x14ac:dyDescent="0.3">
      <c r="B2" s="2">
        <v>1</v>
      </c>
      <c r="C2" s="3" t="s">
        <v>7</v>
      </c>
      <c r="D2" s="3">
        <f>I9+I11+I14+I17</f>
        <v>4</v>
      </c>
      <c r="E2" s="14">
        <f>J9+J11+J14+J17</f>
        <v>3</v>
      </c>
      <c r="F2" s="6">
        <f>K9+K11+K14+K17</f>
        <v>1</v>
      </c>
      <c r="G2" s="14">
        <f>G9+G11+G14+G17</f>
        <v>10</v>
      </c>
      <c r="H2" s="6">
        <f>H9+H11+H14+H17</f>
        <v>7</v>
      </c>
      <c r="L2">
        <f>IF(C2="",(-90000),(E2*1000)+(G2*100)+D2-(F2*500)-(H2*50)-N2)</f>
        <v>3154</v>
      </c>
      <c r="M2" s="5">
        <f>IF(D2=0,"",RANK(L2,L2:L6))</f>
        <v>3</v>
      </c>
      <c r="N2" s="12"/>
      <c r="O2" s="19" t="str">
        <f>IF(C2="","",C2)</f>
        <v>Marec Stachly</v>
      </c>
      <c r="Q2" s="20">
        <v>1</v>
      </c>
      <c r="R2" s="21" t="str">
        <f>_xlfn.IFNA(VLOOKUP(Q2,$M$2:$O$6,3,FALSE),"")</f>
        <v>Felix Kirsten</v>
      </c>
    </row>
    <row r="3" spans="2:18" x14ac:dyDescent="0.3">
      <c r="B3" s="2">
        <v>2</v>
      </c>
      <c r="C3" s="3" t="s">
        <v>8</v>
      </c>
      <c r="D3" s="3">
        <f>I9+I12+I15+I18</f>
        <v>4</v>
      </c>
      <c r="E3" s="14">
        <f>K9+J12+J15+J18</f>
        <v>0</v>
      </c>
      <c r="F3" s="6">
        <f>J9+K12+K15+K18</f>
        <v>4</v>
      </c>
      <c r="G3" s="14">
        <f>H9+G12+G15+G18</f>
        <v>3</v>
      </c>
      <c r="H3" s="6">
        <f>G9+H12+H15+H18</f>
        <v>12</v>
      </c>
      <c r="L3">
        <f t="shared" ref="L3:L6" si="0">IF(C3="",(-90000),(E3*1000)+(G3*100)+D3-(F3*500)-(H3*50)-N3)</f>
        <v>-2296</v>
      </c>
      <c r="M3" s="5">
        <f>IF(D3=0,"",RANK(L3,L2:L6))</f>
        <v>5</v>
      </c>
      <c r="N3" s="12"/>
      <c r="O3" s="19" t="str">
        <f t="shared" ref="O3:O6" si="1">IF(C3="","",C3)</f>
        <v>Maximilian Grund</v>
      </c>
      <c r="Q3" s="22">
        <v>2</v>
      </c>
      <c r="R3" s="23" t="str">
        <f t="shared" ref="R3:R5" si="2">_xlfn.IFNA(VLOOKUP(Q3,$M$2:$O$6,3,FALSE),"")</f>
        <v>Linda Erben</v>
      </c>
    </row>
    <row r="4" spans="2:18" x14ac:dyDescent="0.3">
      <c r="B4" s="2">
        <v>3</v>
      </c>
      <c r="C4" s="3" t="s">
        <v>10</v>
      </c>
      <c r="D4" s="3">
        <f>I10+I12+I14+I16</f>
        <v>4</v>
      </c>
      <c r="E4" s="14">
        <f>J10+K12+K14+J16</f>
        <v>3</v>
      </c>
      <c r="F4" s="6">
        <f>K10+J12+J14+K16</f>
        <v>1</v>
      </c>
      <c r="G4" s="14">
        <f>G10+H12+H14+G16</f>
        <v>11</v>
      </c>
      <c r="H4" s="6">
        <f>H10+G12+G14+H16</f>
        <v>4</v>
      </c>
      <c r="L4">
        <f t="shared" si="0"/>
        <v>3404</v>
      </c>
      <c r="M4" s="5">
        <f>IF(D4=0,"",RANK(L4,L2:L6))</f>
        <v>1</v>
      </c>
      <c r="N4" s="12"/>
      <c r="O4" s="19" t="str">
        <f t="shared" si="1"/>
        <v>Felix Kirsten</v>
      </c>
      <c r="Q4" s="22">
        <v>3</v>
      </c>
      <c r="R4" s="23" t="str">
        <f t="shared" si="2"/>
        <v>Marec Stachly</v>
      </c>
    </row>
    <row r="5" spans="2:18" x14ac:dyDescent="0.3">
      <c r="B5" s="2">
        <v>4</v>
      </c>
      <c r="C5" s="3" t="s">
        <v>9</v>
      </c>
      <c r="D5" s="3">
        <f>I10+I13+I15+I17</f>
        <v>4</v>
      </c>
      <c r="E5" s="14">
        <f>K10+J13+K15+K17</f>
        <v>1</v>
      </c>
      <c r="F5" s="6">
        <f>J10+K13+J15+J17</f>
        <v>3</v>
      </c>
      <c r="G5" s="14">
        <f>H10+G13+H15+H17</f>
        <v>5</v>
      </c>
      <c r="H5" s="6">
        <f>G10+H13+G15+G17</f>
        <v>10</v>
      </c>
      <c r="L5">
        <f t="shared" si="0"/>
        <v>-496</v>
      </c>
      <c r="M5" s="5">
        <f>IF(D5=0,"",RANK(L5,L2:L6))</f>
        <v>4</v>
      </c>
      <c r="N5" s="12"/>
      <c r="O5" s="19" t="str">
        <f t="shared" si="1"/>
        <v>Nik Damme</v>
      </c>
      <c r="Q5" s="22">
        <v>4</v>
      </c>
      <c r="R5" s="23" t="str">
        <f t="shared" si="2"/>
        <v>Nik Damme</v>
      </c>
    </row>
    <row r="6" spans="2:18" ht="15" thickBot="1" x14ac:dyDescent="0.35">
      <c r="B6" s="2">
        <v>5</v>
      </c>
      <c r="C6" s="3" t="s">
        <v>11</v>
      </c>
      <c r="D6" s="3">
        <f>I11+I13+I16+I18</f>
        <v>4</v>
      </c>
      <c r="E6" s="14">
        <f>K11+K13+K16+K18</f>
        <v>3</v>
      </c>
      <c r="F6" s="6">
        <f>J11+J13+J16+J18</f>
        <v>1</v>
      </c>
      <c r="G6" s="14">
        <f>H11+H13+H16+H18</f>
        <v>10</v>
      </c>
      <c r="H6" s="6">
        <f>G11+G13+G16+G18</f>
        <v>6</v>
      </c>
      <c r="L6">
        <f t="shared" si="0"/>
        <v>3204</v>
      </c>
      <c r="M6" s="5">
        <f>IF(D6=0,"",RANK(L6,L2:L6))</f>
        <v>2</v>
      </c>
      <c r="N6" s="12"/>
      <c r="O6" s="19" t="str">
        <f t="shared" si="1"/>
        <v>Linda Erben</v>
      </c>
      <c r="Q6" s="24">
        <v>5</v>
      </c>
      <c r="R6" s="25" t="str">
        <f>_xlfn.IFNA(VLOOKUP(Q6,$M$2:$O$6,3,FALSE),"")</f>
        <v>Maximilian Grund</v>
      </c>
    </row>
    <row r="7" spans="2:18" ht="15" thickBot="1" x14ac:dyDescent="0.35"/>
    <row r="8" spans="2:18" x14ac:dyDescent="0.3">
      <c r="B8" s="4"/>
      <c r="C8" s="7" t="s">
        <v>0</v>
      </c>
      <c r="D8" s="34" t="s">
        <v>0</v>
      </c>
      <c r="E8" s="35"/>
      <c r="F8" s="11" t="s">
        <v>6</v>
      </c>
      <c r="G8" s="16" t="s">
        <v>1</v>
      </c>
      <c r="H8" s="17" t="s">
        <v>2</v>
      </c>
      <c r="I8" s="9"/>
      <c r="J8" s="10"/>
      <c r="K8" s="10"/>
      <c r="L8" s="10"/>
      <c r="M8" s="7" t="s">
        <v>6</v>
      </c>
    </row>
    <row r="9" spans="2:18" ht="21" x14ac:dyDescent="0.4">
      <c r="B9" s="2">
        <v>1</v>
      </c>
      <c r="C9" s="3" t="str">
        <f>C2</f>
        <v>Marec Stachly</v>
      </c>
      <c r="D9" s="30" t="str">
        <f>C3</f>
        <v>Maximilian Grund</v>
      </c>
      <c r="E9" s="31"/>
      <c r="F9" s="15"/>
      <c r="G9" s="26">
        <v>3</v>
      </c>
      <c r="H9" s="27">
        <v>2</v>
      </c>
      <c r="I9">
        <f>IF(G9+H9&gt;0,1)</f>
        <v>1</v>
      </c>
      <c r="J9">
        <f>IF(G9&gt;H9,1,0)</f>
        <v>1</v>
      </c>
      <c r="K9">
        <f>IF(H9&gt;G9,1,0)</f>
        <v>0</v>
      </c>
      <c r="M9" s="12"/>
    </row>
    <row r="10" spans="2:18" ht="21" x14ac:dyDescent="0.4">
      <c r="B10" s="2">
        <v>2</v>
      </c>
      <c r="C10" s="3" t="str">
        <f>IF(C5="","",C4)</f>
        <v>Felix Kirsten</v>
      </c>
      <c r="D10" s="30" t="str">
        <f>IF(C10="","",C5)</f>
        <v>Nik Damme</v>
      </c>
      <c r="E10" s="31"/>
      <c r="F10" s="15" t="s">
        <v>17</v>
      </c>
      <c r="G10" s="26">
        <v>3</v>
      </c>
      <c r="H10" s="27">
        <v>0</v>
      </c>
      <c r="I10">
        <f t="shared" ref="I10:I18" si="3">IF(G10+H10&gt;0,1)</f>
        <v>1</v>
      </c>
      <c r="J10">
        <f t="shared" ref="J10:J18" si="4">IF(G10&gt;H10,1,0)</f>
        <v>1</v>
      </c>
      <c r="K10">
        <f t="shared" ref="K10:K18" si="5">IF(H10&gt;G10,1,0)</f>
        <v>0</v>
      </c>
      <c r="M10" s="12"/>
    </row>
    <row r="11" spans="2:18" ht="21" x14ac:dyDescent="0.4">
      <c r="B11" s="2">
        <v>3</v>
      </c>
      <c r="C11" s="3" t="str">
        <f>IF(C6="","",C2)</f>
        <v>Marec Stachly</v>
      </c>
      <c r="D11" s="30" t="str">
        <f>IF(C11="","",C6)</f>
        <v>Linda Erben</v>
      </c>
      <c r="E11" s="31"/>
      <c r="F11" s="15" t="s">
        <v>15</v>
      </c>
      <c r="G11" s="26">
        <v>3</v>
      </c>
      <c r="H11" s="27">
        <v>1</v>
      </c>
      <c r="I11">
        <f t="shared" si="3"/>
        <v>1</v>
      </c>
      <c r="J11">
        <f t="shared" si="4"/>
        <v>1</v>
      </c>
      <c r="K11">
        <f t="shared" si="5"/>
        <v>0</v>
      </c>
      <c r="M11" s="12"/>
    </row>
    <row r="12" spans="2:18" ht="21" x14ac:dyDescent="0.4">
      <c r="B12" s="2">
        <v>4</v>
      </c>
      <c r="C12" s="3" t="str">
        <f>D9</f>
        <v>Maximilian Grund</v>
      </c>
      <c r="D12" s="30" t="str">
        <f>C4</f>
        <v>Felix Kirsten</v>
      </c>
      <c r="E12" s="31"/>
      <c r="F12" s="15"/>
      <c r="G12" s="26">
        <v>0</v>
      </c>
      <c r="H12" s="27">
        <v>3</v>
      </c>
      <c r="I12">
        <f t="shared" si="3"/>
        <v>1</v>
      </c>
      <c r="J12">
        <f t="shared" si="4"/>
        <v>0</v>
      </c>
      <c r="K12">
        <f t="shared" si="5"/>
        <v>1</v>
      </c>
      <c r="M12" s="12"/>
    </row>
    <row r="13" spans="2:18" ht="21" x14ac:dyDescent="0.4">
      <c r="B13" s="2">
        <v>5</v>
      </c>
      <c r="C13" s="3" t="str">
        <f>IF(C6="","",C5)</f>
        <v>Nik Damme</v>
      </c>
      <c r="D13" s="30" t="str">
        <f>IF(C13="","",C6)</f>
        <v>Linda Erben</v>
      </c>
      <c r="E13" s="31"/>
      <c r="F13" s="15" t="s">
        <v>18</v>
      </c>
      <c r="G13" s="26">
        <v>1</v>
      </c>
      <c r="H13" s="27">
        <v>3</v>
      </c>
      <c r="I13">
        <f t="shared" si="3"/>
        <v>1</v>
      </c>
      <c r="J13">
        <f t="shared" si="4"/>
        <v>0</v>
      </c>
      <c r="K13">
        <f t="shared" si="5"/>
        <v>1</v>
      </c>
      <c r="M13" s="12"/>
    </row>
    <row r="14" spans="2:18" ht="21" x14ac:dyDescent="0.4">
      <c r="B14" s="2">
        <v>6</v>
      </c>
      <c r="C14" s="3" t="str">
        <f>C9</f>
        <v>Marec Stachly</v>
      </c>
      <c r="D14" s="30" t="str">
        <f>C4</f>
        <v>Felix Kirsten</v>
      </c>
      <c r="E14" s="31"/>
      <c r="F14" s="15"/>
      <c r="G14" s="26">
        <v>1</v>
      </c>
      <c r="H14" s="27">
        <v>3</v>
      </c>
      <c r="I14">
        <f t="shared" si="3"/>
        <v>1</v>
      </c>
      <c r="J14">
        <f t="shared" si="4"/>
        <v>0</v>
      </c>
      <c r="K14">
        <f t="shared" si="5"/>
        <v>1</v>
      </c>
      <c r="M14" s="12"/>
    </row>
    <row r="15" spans="2:18" ht="21" x14ac:dyDescent="0.4">
      <c r="B15" s="2">
        <v>7</v>
      </c>
      <c r="C15" s="3" t="str">
        <f>IF(C5="","",C3)</f>
        <v>Maximilian Grund</v>
      </c>
      <c r="D15" s="30" t="str">
        <f>IF(C15="","",C5)</f>
        <v>Nik Damme</v>
      </c>
      <c r="E15" s="31"/>
      <c r="F15" s="15"/>
      <c r="G15" s="26">
        <v>1</v>
      </c>
      <c r="H15" s="27">
        <v>3</v>
      </c>
      <c r="I15">
        <f t="shared" si="3"/>
        <v>1</v>
      </c>
      <c r="J15">
        <f t="shared" si="4"/>
        <v>0</v>
      </c>
      <c r="K15">
        <f t="shared" si="5"/>
        <v>1</v>
      </c>
      <c r="M15" s="12"/>
    </row>
    <row r="16" spans="2:18" ht="21" x14ac:dyDescent="0.4">
      <c r="B16" s="2">
        <v>8</v>
      </c>
      <c r="C16" s="3" t="str">
        <f>IF(C6="","",C10)</f>
        <v>Felix Kirsten</v>
      </c>
      <c r="D16" s="30" t="str">
        <f>IF(C16="","",C6)</f>
        <v>Linda Erben</v>
      </c>
      <c r="E16" s="31"/>
      <c r="F16" s="15" t="s">
        <v>16</v>
      </c>
      <c r="G16" s="26">
        <v>2</v>
      </c>
      <c r="H16" s="27">
        <v>3</v>
      </c>
      <c r="I16">
        <f t="shared" si="3"/>
        <v>1</v>
      </c>
      <c r="J16">
        <f t="shared" si="4"/>
        <v>0</v>
      </c>
      <c r="K16">
        <f t="shared" si="5"/>
        <v>1</v>
      </c>
      <c r="M16" s="12"/>
    </row>
    <row r="17" spans="2:13" ht="21" x14ac:dyDescent="0.4">
      <c r="B17" s="2">
        <v>9</v>
      </c>
      <c r="C17" s="3" t="str">
        <f>IF(C5="","",C9)</f>
        <v>Marec Stachly</v>
      </c>
      <c r="D17" s="30" t="str">
        <f>IF(C17="","",C5)</f>
        <v>Nik Damme</v>
      </c>
      <c r="E17" s="31"/>
      <c r="F17" s="15"/>
      <c r="G17" s="26">
        <v>3</v>
      </c>
      <c r="H17" s="27">
        <v>1</v>
      </c>
      <c r="I17">
        <f t="shared" si="3"/>
        <v>1</v>
      </c>
      <c r="J17">
        <f t="shared" si="4"/>
        <v>1</v>
      </c>
      <c r="K17">
        <f t="shared" si="5"/>
        <v>0</v>
      </c>
      <c r="M17" s="12"/>
    </row>
    <row r="18" spans="2:13" ht="21.6" thickBot="1" x14ac:dyDescent="0.45">
      <c r="B18" s="2">
        <v>10</v>
      </c>
      <c r="C18" s="3" t="str">
        <f>IF(C6="","",D9)</f>
        <v>Maximilian Grund</v>
      </c>
      <c r="D18" s="30" t="str">
        <f>IF(C18="","",C6)</f>
        <v>Linda Erben</v>
      </c>
      <c r="E18" s="31"/>
      <c r="F18" s="15"/>
      <c r="G18" s="28">
        <v>0</v>
      </c>
      <c r="H18" s="29">
        <v>3</v>
      </c>
      <c r="I18">
        <f t="shared" si="3"/>
        <v>1</v>
      </c>
      <c r="J18">
        <f t="shared" si="4"/>
        <v>0</v>
      </c>
      <c r="K18">
        <f t="shared" si="5"/>
        <v>1</v>
      </c>
      <c r="M18" s="12"/>
    </row>
    <row r="19" spans="2:13" x14ac:dyDescent="0.3">
      <c r="D19" s="1"/>
      <c r="E19" s="1"/>
      <c r="F19" s="1"/>
    </row>
    <row r="20" spans="2:13" x14ac:dyDescent="0.3">
      <c r="D20" s="1"/>
      <c r="E20" s="1"/>
      <c r="F20" s="1"/>
    </row>
  </sheetData>
  <sheetProtection algorithmName="SHA-512" hashValue="Xhc6ona7NcGTwl4RYKsFVfUAOZqELqkyHlRNFGo1QNEH4iv+wFCkL3FW5skAKOXci1GepU9/TwPUxRAKVGR23g==" saltValue="6yNBGr4y4jJ/QgHBqaaruQ==" spinCount="100000" sheet="1" objects="1" scenarios="1"/>
  <protectedRanges>
    <protectedRange sqref="N2:N6" name="Bereich3"/>
    <protectedRange sqref="F9:M18" name="Bereich1"/>
    <protectedRange sqref="C2:C6" name="Bereich2"/>
  </protectedRanges>
  <mergeCells count="12">
    <mergeCell ref="D18:E18"/>
    <mergeCell ref="Q1:R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conditionalFormatting sqref="B9:M9">
    <cfRule type="expression" dxfId="3" priority="3">
      <formula>$H9&gt;$G9</formula>
    </cfRule>
    <cfRule type="expression" dxfId="2" priority="4">
      <formula>$G9&gt;$H9</formula>
    </cfRule>
  </conditionalFormatting>
  <conditionalFormatting sqref="B10:M18">
    <cfRule type="expression" dxfId="1" priority="1">
      <formula>$H10&gt;$G10</formula>
    </cfRule>
    <cfRule type="expression" dxfId="0" priority="2">
      <formula>$G10&gt;$H10</formula>
    </cfRule>
  </conditionalFormatting>
  <pageMargins left="0.7" right="0.7" top="0.78740157499999996" bottom="0.78740157499999996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LM U17</vt:lpstr>
      <vt:lpstr>LM U21</vt:lpstr>
      <vt:lpstr>'LM U17'!Druckbereich</vt:lpstr>
      <vt:lpstr>'LM U21'!Druckbereich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</dc:creator>
  <cp:lastModifiedBy>Delle</cp:lastModifiedBy>
  <cp:lastPrinted>2018-09-12T11:00:01Z</cp:lastPrinted>
  <dcterms:created xsi:type="dcterms:W3CDTF">2018-09-12T10:30:41Z</dcterms:created>
  <dcterms:modified xsi:type="dcterms:W3CDTF">2018-09-16T18:24:40Z</dcterms:modified>
</cp:coreProperties>
</file>